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82f60a15d91cde/Documents/Rolvenden Parish Council 2025/2025-2026/Finances/"/>
    </mc:Choice>
  </mc:AlternateContent>
  <xr:revisionPtr revIDLastSave="193" documentId="8_{62BAB858-FA49-4660-890C-05EAFF2531C1}" xr6:coauthVersionLast="47" xr6:coauthVersionMax="47" xr10:uidLastSave="{BA763F01-617A-40CD-A6D1-E79BD1D963E4}"/>
  <bookViews>
    <workbookView xWindow="-108" yWindow="-108" windowWidth="23256" windowHeight="12456" xr2:uid="{103D4A5F-84B9-4AF8-B085-AF285E428946}"/>
  </bookViews>
  <sheets>
    <sheet name="Budget 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4" i="1"/>
  <c r="I27" i="1"/>
  <c r="I28" i="1"/>
  <c r="I29" i="1"/>
  <c r="I30" i="1"/>
  <c r="I31" i="1"/>
  <c r="I32" i="1"/>
  <c r="I33" i="1"/>
  <c r="I4" i="1"/>
  <c r="H3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4" i="1"/>
  <c r="G34" i="1"/>
  <c r="E33" i="1"/>
  <c r="F33" i="1" s="1"/>
  <c r="D34" i="1"/>
  <c r="E30" i="1"/>
  <c r="F30" i="1" s="1"/>
  <c r="E29" i="1"/>
  <c r="F29" i="1"/>
  <c r="E28" i="1"/>
  <c r="F28" i="1" s="1"/>
  <c r="C34" i="1"/>
  <c r="E38" i="1"/>
  <c r="E39" i="1"/>
  <c r="E21" i="1"/>
  <c r="B34" i="1"/>
  <c r="E27" i="1"/>
  <c r="F27" i="1"/>
  <c r="E34" i="1" l="1"/>
  <c r="F34" i="1"/>
  <c r="E26" i="1"/>
  <c r="F26" i="1" s="1"/>
  <c r="E13" i="1"/>
  <c r="F13" i="1" s="1"/>
  <c r="E25" i="1" l="1"/>
  <c r="F25" i="1" s="1"/>
  <c r="G41" i="1" l="1"/>
  <c r="E24" i="1"/>
  <c r="F24" i="1" s="1"/>
  <c r="E23" i="1"/>
  <c r="F23" i="1" s="1"/>
  <c r="E22" i="1"/>
  <c r="F22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4" i="1"/>
  <c r="F14" i="1" s="1"/>
  <c r="E15" i="1"/>
  <c r="E16" i="1"/>
  <c r="F16" i="1" s="1"/>
  <c r="E17" i="1"/>
  <c r="F17" i="1" s="1"/>
  <c r="E18" i="1"/>
  <c r="F18" i="1" s="1"/>
  <c r="E19" i="1"/>
  <c r="F19" i="1" s="1"/>
  <c r="E20" i="1"/>
  <c r="F20" i="1" s="1"/>
  <c r="E4" i="1"/>
  <c r="F21" i="1"/>
  <c r="C41" i="1"/>
  <c r="D41" i="1"/>
  <c r="E40" i="1"/>
  <c r="E37" i="1"/>
  <c r="F37" i="1" s="1"/>
  <c r="F15" i="1" l="1"/>
  <c r="F4" i="1"/>
  <c r="E41" i="1"/>
  <c r="G44" i="1" l="1"/>
  <c r="G45" i="1" s="1"/>
  <c r="B44" i="1" l="1"/>
  <c r="B45" i="1" s="1"/>
  <c r="B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  <author>Louise Goldsmith</author>
  </authors>
  <commentList>
    <comment ref="G8" authorId="0" shapeId="0" xr:uid="{81A733F9-6D54-4052-9355-1585C5ACD24A}">
      <text>
        <r>
          <rPr>
            <b/>
            <sz val="9"/>
            <color indexed="81"/>
            <rFont val="Tahoma"/>
            <charset val="1"/>
          </rPr>
          <t>We are in the second year of a 3 year contract</t>
        </r>
      </text>
    </comment>
    <comment ref="G12" authorId="0" shapeId="0" xr:uid="{9DD12620-8BC0-4994-A5CB-3F0EEA8AD6B8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Reduction in hours from 15 per week to 8
</t>
        </r>
      </text>
    </comment>
    <comment ref="G26" authorId="0" shapeId="0" xr:uid="{0C5D3D76-D33F-4377-9A16-47D1A53CFD3C}">
      <text>
        <r>
          <rPr>
            <b/>
            <sz val="9"/>
            <color indexed="81"/>
            <rFont val="Tahoma"/>
            <charset val="1"/>
          </rPr>
          <t>clerk
Consultant cost</t>
        </r>
      </text>
    </comment>
    <comment ref="G37" authorId="1" shapeId="0" xr:uid="{4421491A-5275-4107-BCDE-41249D0A218A}">
      <text>
        <r>
          <rPr>
            <b/>
            <sz val="9"/>
            <color indexed="81"/>
            <rFont val="Tahoma"/>
            <family val="2"/>
          </rPr>
          <t>Louise Goldsmith:
Agreed</t>
        </r>
        <r>
          <rPr>
            <sz val="9"/>
            <color indexed="81"/>
            <rFont val="Tahoma"/>
            <family val="2"/>
          </rPr>
          <t xml:space="preserve"> precept</t>
        </r>
      </text>
    </comment>
  </commentList>
</comments>
</file>

<file path=xl/sharedStrings.xml><?xml version="1.0" encoding="utf-8"?>
<sst xmlns="http://schemas.openxmlformats.org/spreadsheetml/2006/main" count="49" uniqueCount="48">
  <si>
    <t>Audit</t>
  </si>
  <si>
    <t>Bank charges</t>
  </si>
  <si>
    <t>Contingency</t>
  </si>
  <si>
    <t>Defibrillator</t>
  </si>
  <si>
    <t>Donations</t>
  </si>
  <si>
    <t>Insurance</t>
  </si>
  <si>
    <t>Meetings</t>
  </si>
  <si>
    <t>Village hall insurance</t>
  </si>
  <si>
    <t>Village hall ground rent</t>
  </si>
  <si>
    <t>Total</t>
  </si>
  <si>
    <t>Churchyard maintenance</t>
  </si>
  <si>
    <t>War Memorial maintenance</t>
  </si>
  <si>
    <t>Weekly cost</t>
  </si>
  <si>
    <t>Forecast Dec-March</t>
  </si>
  <si>
    <t>Total Year end</t>
  </si>
  <si>
    <t>Variance</t>
  </si>
  <si>
    <t>Email Addresses</t>
  </si>
  <si>
    <t>Payroll</t>
  </si>
  <si>
    <t>Playground Repairs</t>
  </si>
  <si>
    <t>2025/2026 Budget</t>
  </si>
  <si>
    <t xml:space="preserve">RoSPA Inspection </t>
  </si>
  <si>
    <t>Legal Fees</t>
  </si>
  <si>
    <t>Precept</t>
  </si>
  <si>
    <t>Payments</t>
  </si>
  <si>
    <t>Receipts</t>
  </si>
  <si>
    <t xml:space="preserve">Actual YTD </t>
  </si>
  <si>
    <t>Tax Base</t>
  </si>
  <si>
    <t>Band D equivalent</t>
  </si>
  <si>
    <t>Postage</t>
  </si>
  <si>
    <t>Staff costs</t>
  </si>
  <si>
    <t>Stationery</t>
  </si>
  <si>
    <t>Subscriptions</t>
  </si>
  <si>
    <t>Training</t>
  </si>
  <si>
    <t>Christmas tree</t>
  </si>
  <si>
    <t>Website</t>
  </si>
  <si>
    <t>Neighbourhood Plan</t>
  </si>
  <si>
    <t>New Laptop for Clerk</t>
  </si>
  <si>
    <t>Litter Picking</t>
  </si>
  <si>
    <t>Grounds maintenance</t>
  </si>
  <si>
    <t>Warm Hub</t>
  </si>
  <si>
    <t>Grants</t>
  </si>
  <si>
    <t>VAT</t>
  </si>
  <si>
    <t>2027/2028 Budget</t>
  </si>
  <si>
    <t>2028/2029 Budget</t>
  </si>
  <si>
    <t>Staff expenses including HMRC</t>
  </si>
  <si>
    <t>Noticeboard Repairs</t>
  </si>
  <si>
    <t>Highways Project</t>
  </si>
  <si>
    <t>2026/2027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</si>
</sst>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2" fontId="1" fillId="0" borderId="0" xfId="0" applyNumberFormat="1" applyFont="1"/>
    <xf numFmtId="0" fontId="3" fillId="0" borderId="0" xfId="0" applyFont="1"/>
    <xf numFmtId="0" fontId="0" fillId="3" borderId="2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2" fontId="0" fillId="4" borderId="1" xfId="0" applyNumberFormat="1" applyFill="1" applyBorder="1"/>
    <xf numFmtId="2" fontId="0" fillId="0" borderId="1" xfId="0" applyNumberFormat="1" applyBorder="1"/>
    <xf numFmtId="2" fontId="0" fillId="5" borderId="1" xfId="0" applyNumberFormat="1" applyFill="1" applyBorder="1"/>
    <xf numFmtId="2" fontId="0" fillId="6" borderId="1" xfId="0" applyNumberFormat="1" applyFill="1" applyBorder="1"/>
    <xf numFmtId="0" fontId="2" fillId="0" borderId="1" xfId="0" applyFont="1" applyBorder="1"/>
    <xf numFmtId="2" fontId="2" fillId="4" borderId="1" xfId="0" applyNumberFormat="1" applyFont="1" applyFill="1" applyBorder="1"/>
    <xf numFmtId="2" fontId="2" fillId="0" borderId="1" xfId="0" applyNumberFormat="1" applyFont="1" applyBorder="1"/>
    <xf numFmtId="2" fontId="2" fillId="6" borderId="1" xfId="0" applyNumberFormat="1" applyFont="1" applyFill="1" applyBorder="1"/>
    <xf numFmtId="2" fontId="1" fillId="0" borderId="1" xfId="0" applyNumberFormat="1" applyFont="1" applyBorder="1"/>
    <xf numFmtId="2" fontId="0" fillId="7" borderId="0" xfId="0" applyNumberFormat="1" applyFill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2" fontId="0" fillId="2" borderId="1" xfId="0" applyNumberFormat="1" applyFill="1" applyBorder="1"/>
    <xf numFmtId="2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EB51-0149-47E3-93BE-B9380E5C011D}">
  <dimension ref="A2:I45"/>
  <sheetViews>
    <sheetView tabSelected="1" topLeftCell="A14" zoomScale="130" zoomScaleNormal="130" workbookViewId="0">
      <selection activeCell="J26" sqref="J26"/>
    </sheetView>
  </sheetViews>
  <sheetFormatPr defaultRowHeight="14.4" x14ac:dyDescent="0.3"/>
  <cols>
    <col min="1" max="1" width="37.77734375" customWidth="1"/>
    <col min="2" max="2" width="13.77734375" customWidth="1"/>
    <col min="3" max="3" width="9.88671875" customWidth="1"/>
    <col min="4" max="4" width="10.44140625" customWidth="1"/>
    <col min="5" max="5" width="12.6640625" customWidth="1"/>
    <col min="6" max="6" width="12.44140625" customWidth="1"/>
    <col min="7" max="7" width="13.33203125" customWidth="1"/>
    <col min="8" max="8" width="12.21875" customWidth="1"/>
    <col min="9" max="9" width="12.77734375" customWidth="1"/>
  </cols>
  <sheetData>
    <row r="2" spans="1:9" s="1" customFormat="1" ht="46.8" x14ac:dyDescent="0.3">
      <c r="A2" s="7"/>
      <c r="B2" s="20" t="s">
        <v>19</v>
      </c>
      <c r="C2" s="20" t="s">
        <v>25</v>
      </c>
      <c r="D2" s="20" t="s">
        <v>13</v>
      </c>
      <c r="E2" s="20" t="s">
        <v>14</v>
      </c>
      <c r="F2" s="20" t="s">
        <v>15</v>
      </c>
      <c r="G2" s="21" t="s">
        <v>47</v>
      </c>
      <c r="H2" s="21" t="s">
        <v>42</v>
      </c>
      <c r="I2" s="21" t="s">
        <v>43</v>
      </c>
    </row>
    <row r="3" spans="1:9" s="1" customFormat="1" ht="18" x14ac:dyDescent="0.35">
      <c r="A3" s="8" t="s">
        <v>23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9" t="s">
        <v>0</v>
      </c>
      <c r="B4" s="10">
        <v>650</v>
      </c>
      <c r="C4" s="11">
        <v>190</v>
      </c>
      <c r="D4" s="11">
        <v>410</v>
      </c>
      <c r="E4" s="12">
        <f>SUM(C4+D4)</f>
        <v>600</v>
      </c>
      <c r="F4" s="22">
        <f>SUM(B4-E4)</f>
        <v>50</v>
      </c>
      <c r="G4" s="13">
        <v>650</v>
      </c>
      <c r="H4" s="11">
        <f>SUM(G4*1.03)</f>
        <v>669.5</v>
      </c>
      <c r="I4" s="11">
        <f>SUM(H4*1.05)</f>
        <v>702.97500000000002</v>
      </c>
    </row>
    <row r="5" spans="1:9" x14ac:dyDescent="0.3">
      <c r="A5" s="9" t="s">
        <v>1</v>
      </c>
      <c r="B5" s="10">
        <v>80</v>
      </c>
      <c r="C5" s="11">
        <v>48</v>
      </c>
      <c r="D5" s="11">
        <v>28</v>
      </c>
      <c r="E5" s="12">
        <f t="shared" ref="E5:E21" si="0">SUM(C5+D5)</f>
        <v>76</v>
      </c>
      <c r="F5" s="22">
        <f t="shared" ref="F5:F34" si="1">SUM(B5-E5)</f>
        <v>4</v>
      </c>
      <c r="G5" s="13">
        <v>84</v>
      </c>
      <c r="H5" s="11">
        <f t="shared" ref="H5:H33" si="2">SUM(G5*1.03)</f>
        <v>86.52</v>
      </c>
      <c r="I5" s="11">
        <f t="shared" ref="I5:I33" si="3">SUM(H5*1.05)</f>
        <v>90.846000000000004</v>
      </c>
    </row>
    <row r="6" spans="1:9" x14ac:dyDescent="0.3">
      <c r="A6" s="9" t="s">
        <v>3</v>
      </c>
      <c r="B6" s="10">
        <v>450</v>
      </c>
      <c r="C6" s="11">
        <v>69.95</v>
      </c>
      <c r="D6" s="11">
        <v>200</v>
      </c>
      <c r="E6" s="12">
        <f t="shared" si="0"/>
        <v>269.95</v>
      </c>
      <c r="F6" s="22">
        <f t="shared" si="1"/>
        <v>180.05</v>
      </c>
      <c r="G6" s="13">
        <v>450</v>
      </c>
      <c r="H6" s="11">
        <f t="shared" si="2"/>
        <v>463.5</v>
      </c>
      <c r="I6" s="11">
        <f t="shared" si="3"/>
        <v>486.67500000000001</v>
      </c>
    </row>
    <row r="7" spans="1:9" x14ac:dyDescent="0.3">
      <c r="A7" s="9" t="s">
        <v>4</v>
      </c>
      <c r="B7" s="10">
        <v>100</v>
      </c>
      <c r="C7" s="11">
        <v>0</v>
      </c>
      <c r="D7" s="11">
        <v>0</v>
      </c>
      <c r="E7" s="12">
        <f t="shared" si="0"/>
        <v>0</v>
      </c>
      <c r="F7" s="22">
        <f t="shared" si="1"/>
        <v>100</v>
      </c>
      <c r="G7" s="13">
        <v>100</v>
      </c>
      <c r="H7" s="11">
        <f t="shared" si="2"/>
        <v>103</v>
      </c>
      <c r="I7" s="11">
        <f t="shared" si="3"/>
        <v>108.15</v>
      </c>
    </row>
    <row r="8" spans="1:9" x14ac:dyDescent="0.3">
      <c r="A8" s="9" t="s">
        <v>38</v>
      </c>
      <c r="B8" s="10">
        <v>15000</v>
      </c>
      <c r="C8" s="11">
        <v>13309.44</v>
      </c>
      <c r="D8" s="11">
        <v>1400</v>
      </c>
      <c r="E8" s="12">
        <f t="shared" si="0"/>
        <v>14709.44</v>
      </c>
      <c r="F8" s="22">
        <f t="shared" si="1"/>
        <v>290.55999999999949</v>
      </c>
      <c r="G8" s="13">
        <v>15000</v>
      </c>
      <c r="H8" s="11">
        <f t="shared" si="2"/>
        <v>15450</v>
      </c>
      <c r="I8" s="11">
        <f t="shared" si="3"/>
        <v>16222.5</v>
      </c>
    </row>
    <row r="9" spans="1:9" x14ac:dyDescent="0.3">
      <c r="A9" s="9" t="s">
        <v>5</v>
      </c>
      <c r="B9" s="10">
        <v>1050</v>
      </c>
      <c r="C9" s="11">
        <v>940.11</v>
      </c>
      <c r="D9" s="11">
        <v>0</v>
      </c>
      <c r="E9" s="12">
        <f t="shared" si="0"/>
        <v>940.11</v>
      </c>
      <c r="F9" s="22">
        <f t="shared" si="1"/>
        <v>109.88999999999999</v>
      </c>
      <c r="G9" s="13">
        <v>1050</v>
      </c>
      <c r="H9" s="11">
        <f t="shared" si="2"/>
        <v>1081.5</v>
      </c>
      <c r="I9" s="11">
        <f t="shared" si="3"/>
        <v>1135.575</v>
      </c>
    </row>
    <row r="10" spans="1:9" x14ac:dyDescent="0.3">
      <c r="A10" s="9" t="s">
        <v>6</v>
      </c>
      <c r="B10" s="10">
        <v>200</v>
      </c>
      <c r="C10" s="11">
        <v>150</v>
      </c>
      <c r="D10" s="11">
        <v>0</v>
      </c>
      <c r="E10" s="12">
        <f t="shared" si="0"/>
        <v>150</v>
      </c>
      <c r="F10" s="22">
        <f t="shared" si="1"/>
        <v>50</v>
      </c>
      <c r="G10" s="13">
        <v>200</v>
      </c>
      <c r="H10" s="11">
        <f t="shared" si="2"/>
        <v>206</v>
      </c>
      <c r="I10" s="11">
        <f t="shared" si="3"/>
        <v>216.3</v>
      </c>
    </row>
    <row r="11" spans="1:9" x14ac:dyDescent="0.3">
      <c r="A11" s="9" t="s">
        <v>28</v>
      </c>
      <c r="B11" s="10">
        <v>20</v>
      </c>
      <c r="C11" s="11">
        <v>9.6999999999999993</v>
      </c>
      <c r="D11" s="11">
        <v>6</v>
      </c>
      <c r="E11" s="12">
        <f t="shared" si="0"/>
        <v>15.7</v>
      </c>
      <c r="F11" s="22">
        <f t="shared" si="1"/>
        <v>4.3000000000000007</v>
      </c>
      <c r="G11" s="13">
        <v>20</v>
      </c>
      <c r="H11" s="11">
        <f t="shared" si="2"/>
        <v>20.6</v>
      </c>
      <c r="I11" s="11">
        <f t="shared" si="3"/>
        <v>21.630000000000003</v>
      </c>
    </row>
    <row r="12" spans="1:9" x14ac:dyDescent="0.3">
      <c r="A12" s="9" t="s">
        <v>29</v>
      </c>
      <c r="B12" s="10">
        <v>17000</v>
      </c>
      <c r="C12" s="11">
        <v>12360.66</v>
      </c>
      <c r="D12" s="11">
        <v>3000</v>
      </c>
      <c r="E12" s="12">
        <f t="shared" si="0"/>
        <v>15360.66</v>
      </c>
      <c r="F12" s="22">
        <f t="shared" si="1"/>
        <v>1639.3400000000001</v>
      </c>
      <c r="G12" s="13">
        <v>9500</v>
      </c>
      <c r="H12" s="11">
        <f t="shared" si="2"/>
        <v>9785</v>
      </c>
      <c r="I12" s="11">
        <f t="shared" si="3"/>
        <v>10274.25</v>
      </c>
    </row>
    <row r="13" spans="1:9" x14ac:dyDescent="0.3">
      <c r="A13" s="9" t="s">
        <v>44</v>
      </c>
      <c r="B13" s="10">
        <v>1000</v>
      </c>
      <c r="C13" s="11">
        <v>621.64</v>
      </c>
      <c r="D13" s="11">
        <v>350</v>
      </c>
      <c r="E13" s="12">
        <f>SUM(C13+D13)</f>
        <v>971.64</v>
      </c>
      <c r="F13" s="22">
        <f t="shared" si="1"/>
        <v>28.360000000000014</v>
      </c>
      <c r="G13" s="13">
        <v>1000</v>
      </c>
      <c r="H13" s="11">
        <f t="shared" si="2"/>
        <v>1030</v>
      </c>
      <c r="I13" s="11">
        <f t="shared" si="3"/>
        <v>1081.5</v>
      </c>
    </row>
    <row r="14" spans="1:9" x14ac:dyDescent="0.3">
      <c r="A14" s="9" t="s">
        <v>30</v>
      </c>
      <c r="B14" s="10">
        <v>200</v>
      </c>
      <c r="C14" s="11">
        <v>169.8</v>
      </c>
      <c r="D14" s="11">
        <v>150</v>
      </c>
      <c r="E14" s="12">
        <f t="shared" si="0"/>
        <v>319.8</v>
      </c>
      <c r="F14" s="22">
        <f t="shared" si="1"/>
        <v>-119.80000000000001</v>
      </c>
      <c r="G14" s="13">
        <v>200</v>
      </c>
      <c r="H14" s="11">
        <f t="shared" si="2"/>
        <v>206</v>
      </c>
      <c r="I14" s="11">
        <f t="shared" si="3"/>
        <v>216.3</v>
      </c>
    </row>
    <row r="15" spans="1:9" x14ac:dyDescent="0.3">
      <c r="A15" s="9" t="s">
        <v>31</v>
      </c>
      <c r="B15" s="10">
        <v>900</v>
      </c>
      <c r="C15" s="11">
        <v>783.11</v>
      </c>
      <c r="D15" s="11">
        <v>0</v>
      </c>
      <c r="E15" s="12">
        <f t="shared" si="0"/>
        <v>783.11</v>
      </c>
      <c r="F15" s="22">
        <f t="shared" si="1"/>
        <v>116.88999999999999</v>
      </c>
      <c r="G15" s="13">
        <v>900</v>
      </c>
      <c r="H15" s="11">
        <f t="shared" si="2"/>
        <v>927</v>
      </c>
      <c r="I15" s="11">
        <f t="shared" si="3"/>
        <v>973.35</v>
      </c>
    </row>
    <row r="16" spans="1:9" x14ac:dyDescent="0.3">
      <c r="A16" s="9" t="s">
        <v>32</v>
      </c>
      <c r="B16" s="10">
        <v>300</v>
      </c>
      <c r="C16" s="11">
        <v>373</v>
      </c>
      <c r="D16" s="11">
        <v>0</v>
      </c>
      <c r="E16" s="12">
        <f t="shared" si="0"/>
        <v>373</v>
      </c>
      <c r="F16" s="22">
        <f t="shared" si="1"/>
        <v>-73</v>
      </c>
      <c r="G16" s="13">
        <v>300</v>
      </c>
      <c r="H16" s="11">
        <f t="shared" si="2"/>
        <v>309</v>
      </c>
      <c r="I16" s="11">
        <f t="shared" si="3"/>
        <v>324.45</v>
      </c>
    </row>
    <row r="17" spans="1:9" x14ac:dyDescent="0.3">
      <c r="A17" s="9" t="s">
        <v>33</v>
      </c>
      <c r="B17" s="10">
        <v>200</v>
      </c>
      <c r="C17" s="11">
        <v>0</v>
      </c>
      <c r="D17" s="11">
        <v>0</v>
      </c>
      <c r="E17" s="12">
        <f t="shared" si="0"/>
        <v>0</v>
      </c>
      <c r="F17" s="22">
        <f t="shared" si="1"/>
        <v>200</v>
      </c>
      <c r="G17" s="13">
        <v>200</v>
      </c>
      <c r="H17" s="11">
        <f t="shared" si="2"/>
        <v>206</v>
      </c>
      <c r="I17" s="11">
        <f t="shared" si="3"/>
        <v>216.3</v>
      </c>
    </row>
    <row r="18" spans="1:9" x14ac:dyDescent="0.3">
      <c r="A18" s="9" t="s">
        <v>7</v>
      </c>
      <c r="B18" s="10">
        <v>1000</v>
      </c>
      <c r="C18" s="11">
        <v>1000</v>
      </c>
      <c r="D18" s="11">
        <v>0</v>
      </c>
      <c r="E18" s="12">
        <f t="shared" si="0"/>
        <v>1000</v>
      </c>
      <c r="F18" s="22">
        <f t="shared" si="1"/>
        <v>0</v>
      </c>
      <c r="G18" s="13">
        <v>1000</v>
      </c>
      <c r="H18" s="11">
        <f t="shared" si="2"/>
        <v>1030</v>
      </c>
      <c r="I18" s="11">
        <f t="shared" si="3"/>
        <v>1081.5</v>
      </c>
    </row>
    <row r="19" spans="1:9" x14ac:dyDescent="0.3">
      <c r="A19" s="9" t="s">
        <v>8</v>
      </c>
      <c r="B19" s="10">
        <v>85</v>
      </c>
      <c r="C19" s="11">
        <v>85</v>
      </c>
      <c r="D19" s="11">
        <v>0</v>
      </c>
      <c r="E19" s="12">
        <f t="shared" si="0"/>
        <v>85</v>
      </c>
      <c r="F19" s="22">
        <f t="shared" si="1"/>
        <v>0</v>
      </c>
      <c r="G19" s="13">
        <v>85</v>
      </c>
      <c r="H19" s="11">
        <f t="shared" si="2"/>
        <v>87.55</v>
      </c>
      <c r="I19" s="11">
        <f t="shared" si="3"/>
        <v>91.927499999999995</v>
      </c>
    </row>
    <row r="20" spans="1:9" x14ac:dyDescent="0.3">
      <c r="A20" s="9" t="s">
        <v>34</v>
      </c>
      <c r="B20" s="10">
        <v>140</v>
      </c>
      <c r="C20" s="11">
        <v>79.92</v>
      </c>
      <c r="D20" s="11">
        <v>39.96</v>
      </c>
      <c r="E20" s="12">
        <f t="shared" si="0"/>
        <v>119.88</v>
      </c>
      <c r="F20" s="22">
        <f t="shared" si="1"/>
        <v>20.120000000000005</v>
      </c>
      <c r="G20" s="13">
        <v>140</v>
      </c>
      <c r="H20" s="11">
        <f t="shared" si="2"/>
        <v>144.20000000000002</v>
      </c>
      <c r="I20" s="11">
        <f t="shared" si="3"/>
        <v>151.41000000000003</v>
      </c>
    </row>
    <row r="21" spans="1:9" x14ac:dyDescent="0.3">
      <c r="A21" s="9" t="s">
        <v>2</v>
      </c>
      <c r="B21" s="10">
        <v>2500</v>
      </c>
      <c r="C21" s="11">
        <v>600.29999999999995</v>
      </c>
      <c r="D21" s="11">
        <v>1500</v>
      </c>
      <c r="E21" s="12">
        <f t="shared" si="0"/>
        <v>2100.3000000000002</v>
      </c>
      <c r="F21" s="22">
        <f t="shared" si="1"/>
        <v>399.69999999999982</v>
      </c>
      <c r="G21" s="13">
        <v>500</v>
      </c>
      <c r="H21" s="11">
        <f t="shared" si="2"/>
        <v>515</v>
      </c>
      <c r="I21" s="11">
        <f t="shared" si="3"/>
        <v>540.75</v>
      </c>
    </row>
    <row r="22" spans="1:9" x14ac:dyDescent="0.3">
      <c r="A22" s="9" t="s">
        <v>16</v>
      </c>
      <c r="B22" s="10">
        <v>200</v>
      </c>
      <c r="C22" s="11">
        <v>52.47</v>
      </c>
      <c r="D22" s="11">
        <v>70</v>
      </c>
      <c r="E22" s="12">
        <f t="shared" ref="E22:E34" si="4">SUM(C22+D22)</f>
        <v>122.47</v>
      </c>
      <c r="F22" s="22">
        <f t="shared" si="1"/>
        <v>77.53</v>
      </c>
      <c r="G22" s="13">
        <v>200</v>
      </c>
      <c r="H22" s="11">
        <f t="shared" si="2"/>
        <v>206</v>
      </c>
      <c r="I22" s="11">
        <f t="shared" si="3"/>
        <v>216.3</v>
      </c>
    </row>
    <row r="23" spans="1:9" x14ac:dyDescent="0.3">
      <c r="A23" s="9" t="s">
        <v>17</v>
      </c>
      <c r="B23" s="10">
        <v>300</v>
      </c>
      <c r="C23" s="11">
        <v>200</v>
      </c>
      <c r="D23" s="11">
        <v>100</v>
      </c>
      <c r="E23" s="12">
        <f t="shared" si="4"/>
        <v>300</v>
      </c>
      <c r="F23" s="22">
        <f t="shared" si="1"/>
        <v>0</v>
      </c>
      <c r="G23" s="13">
        <v>300</v>
      </c>
      <c r="H23" s="11">
        <f t="shared" si="2"/>
        <v>309</v>
      </c>
      <c r="I23" s="11">
        <f t="shared" si="3"/>
        <v>324.45</v>
      </c>
    </row>
    <row r="24" spans="1:9" x14ac:dyDescent="0.3">
      <c r="A24" s="9" t="s">
        <v>18</v>
      </c>
      <c r="B24" s="10">
        <v>500</v>
      </c>
      <c r="C24" s="11">
        <v>0</v>
      </c>
      <c r="D24" s="11">
        <v>800</v>
      </c>
      <c r="E24" s="12">
        <f t="shared" si="4"/>
        <v>800</v>
      </c>
      <c r="F24" s="22">
        <f t="shared" si="1"/>
        <v>-300</v>
      </c>
      <c r="G24" s="13">
        <v>1500</v>
      </c>
      <c r="H24" s="11">
        <f t="shared" si="2"/>
        <v>1545</v>
      </c>
      <c r="I24" s="11">
        <f t="shared" si="3"/>
        <v>1622.25</v>
      </c>
    </row>
    <row r="25" spans="1:9" x14ac:dyDescent="0.3">
      <c r="A25" s="9" t="s">
        <v>20</v>
      </c>
      <c r="B25" s="10">
        <v>0</v>
      </c>
      <c r="C25" s="11">
        <v>385</v>
      </c>
      <c r="D25" s="11">
        <v>0</v>
      </c>
      <c r="E25" s="12">
        <f t="shared" si="4"/>
        <v>385</v>
      </c>
      <c r="F25" s="22">
        <f t="shared" si="1"/>
        <v>-385</v>
      </c>
      <c r="G25" s="13">
        <v>400</v>
      </c>
      <c r="H25" s="11">
        <f t="shared" si="2"/>
        <v>412</v>
      </c>
      <c r="I25" s="11">
        <f t="shared" si="3"/>
        <v>432.6</v>
      </c>
    </row>
    <row r="26" spans="1:9" x14ac:dyDescent="0.3">
      <c r="A26" s="9" t="s">
        <v>35</v>
      </c>
      <c r="B26" s="10">
        <v>400</v>
      </c>
      <c r="C26" s="11">
        <v>0</v>
      </c>
      <c r="D26" s="11">
        <v>2000</v>
      </c>
      <c r="E26" s="12">
        <f t="shared" si="4"/>
        <v>2000</v>
      </c>
      <c r="F26" s="22">
        <f t="shared" si="1"/>
        <v>-1600</v>
      </c>
      <c r="G26" s="13">
        <v>1000</v>
      </c>
      <c r="H26" s="11">
        <v>0</v>
      </c>
      <c r="I26" s="11">
        <v>0</v>
      </c>
    </row>
    <row r="27" spans="1:9" x14ac:dyDescent="0.3">
      <c r="A27" s="9" t="s">
        <v>37</v>
      </c>
      <c r="B27" s="10">
        <v>1400</v>
      </c>
      <c r="C27" s="11">
        <v>271</v>
      </c>
      <c r="D27" s="11">
        <v>0</v>
      </c>
      <c r="E27" s="12">
        <f t="shared" si="4"/>
        <v>271</v>
      </c>
      <c r="F27" s="22">
        <f t="shared" si="1"/>
        <v>1129</v>
      </c>
      <c r="G27" s="13">
        <v>250</v>
      </c>
      <c r="H27" s="11">
        <f t="shared" si="2"/>
        <v>257.5</v>
      </c>
      <c r="I27" s="11">
        <f t="shared" si="3"/>
        <v>270.375</v>
      </c>
    </row>
    <row r="28" spans="1:9" x14ac:dyDescent="0.3">
      <c r="A28" s="9" t="s">
        <v>36</v>
      </c>
      <c r="B28" s="10">
        <v>750</v>
      </c>
      <c r="C28" s="11">
        <v>537.46</v>
      </c>
      <c r="D28" s="11">
        <v>0</v>
      </c>
      <c r="E28" s="12">
        <f t="shared" si="4"/>
        <v>537.46</v>
      </c>
      <c r="F28" s="22">
        <f t="shared" si="1"/>
        <v>212.53999999999996</v>
      </c>
      <c r="G28" s="13">
        <v>0</v>
      </c>
      <c r="H28" s="11">
        <f t="shared" si="2"/>
        <v>0</v>
      </c>
      <c r="I28" s="11">
        <f t="shared" si="3"/>
        <v>0</v>
      </c>
    </row>
    <row r="29" spans="1:9" x14ac:dyDescent="0.3">
      <c r="A29" s="9" t="s">
        <v>21</v>
      </c>
      <c r="B29" s="10">
        <v>0</v>
      </c>
      <c r="C29" s="11">
        <v>0</v>
      </c>
      <c r="D29" s="11">
        <v>0</v>
      </c>
      <c r="E29" s="12">
        <f t="shared" si="4"/>
        <v>0</v>
      </c>
      <c r="F29" s="22">
        <f t="shared" si="1"/>
        <v>0</v>
      </c>
      <c r="G29" s="13">
        <v>0</v>
      </c>
      <c r="H29" s="11">
        <f t="shared" si="2"/>
        <v>0</v>
      </c>
      <c r="I29" s="11">
        <f t="shared" si="3"/>
        <v>0</v>
      </c>
    </row>
    <row r="30" spans="1:9" x14ac:dyDescent="0.3">
      <c r="A30" s="9" t="s">
        <v>39</v>
      </c>
      <c r="B30" s="10"/>
      <c r="C30" s="11">
        <v>305</v>
      </c>
      <c r="D30" s="11">
        <v>0</v>
      </c>
      <c r="E30" s="12">
        <f t="shared" si="4"/>
        <v>305</v>
      </c>
      <c r="F30" s="22">
        <f t="shared" si="1"/>
        <v>-305</v>
      </c>
      <c r="G30" s="13">
        <v>500</v>
      </c>
      <c r="H30" s="11">
        <f t="shared" si="2"/>
        <v>515</v>
      </c>
      <c r="I30" s="11">
        <f t="shared" si="3"/>
        <v>540.75</v>
      </c>
    </row>
    <row r="31" spans="1:9" x14ac:dyDescent="0.3">
      <c r="A31" s="9" t="s">
        <v>45</v>
      </c>
      <c r="B31" s="10"/>
      <c r="C31" s="11"/>
      <c r="D31" s="11"/>
      <c r="E31" s="12"/>
      <c r="F31" s="22"/>
      <c r="G31" s="13">
        <v>750</v>
      </c>
      <c r="H31" s="11">
        <f t="shared" si="2"/>
        <v>772.5</v>
      </c>
      <c r="I31" s="11">
        <f t="shared" si="3"/>
        <v>811.125</v>
      </c>
    </row>
    <row r="32" spans="1:9" x14ac:dyDescent="0.3">
      <c r="A32" s="9" t="s">
        <v>46</v>
      </c>
      <c r="B32" s="10"/>
      <c r="C32" s="11"/>
      <c r="D32" s="11"/>
      <c r="E32" s="12"/>
      <c r="F32" s="22"/>
      <c r="G32" s="13">
        <v>0</v>
      </c>
      <c r="H32" s="11">
        <f t="shared" si="2"/>
        <v>0</v>
      </c>
      <c r="I32" s="11">
        <f t="shared" si="3"/>
        <v>0</v>
      </c>
    </row>
    <row r="33" spans="1:9" x14ac:dyDescent="0.3">
      <c r="A33" s="9" t="s">
        <v>41</v>
      </c>
      <c r="B33" s="10"/>
      <c r="C33" s="11">
        <v>3194.8</v>
      </c>
      <c r="D33" s="11">
        <v>1200</v>
      </c>
      <c r="E33" s="12">
        <f t="shared" si="4"/>
        <v>4394.8</v>
      </c>
      <c r="F33" s="22">
        <f t="shared" si="1"/>
        <v>-4394.8</v>
      </c>
      <c r="G33" s="13">
        <v>4000</v>
      </c>
      <c r="H33" s="11">
        <f t="shared" si="2"/>
        <v>4120</v>
      </c>
      <c r="I33" s="11">
        <f t="shared" si="3"/>
        <v>4326</v>
      </c>
    </row>
    <row r="34" spans="1:9" ht="15.6" x14ac:dyDescent="0.3">
      <c r="A34" s="14" t="s">
        <v>9</v>
      </c>
      <c r="B34" s="15">
        <f>SUM(B4:B32)</f>
        <v>44425</v>
      </c>
      <c r="C34" s="16">
        <f>SUM(C4:C33)</f>
        <v>35736.36</v>
      </c>
      <c r="D34" s="16">
        <f>SUM(D4:D33)</f>
        <v>11253.96</v>
      </c>
      <c r="E34" s="12">
        <f t="shared" si="4"/>
        <v>46990.32</v>
      </c>
      <c r="F34" s="22">
        <f t="shared" si="1"/>
        <v>-2565.3199999999997</v>
      </c>
      <c r="G34" s="17">
        <f>SUM(G4:G33)</f>
        <v>40279</v>
      </c>
      <c r="H34" s="17">
        <f>SUM(H4:H33)</f>
        <v>40457.369999999995</v>
      </c>
      <c r="I34" s="17">
        <f>SUM(I4:I33)</f>
        <v>42480.238499999999</v>
      </c>
    </row>
    <row r="35" spans="1:9" x14ac:dyDescent="0.3">
      <c r="B35" s="2"/>
      <c r="C35" s="2"/>
      <c r="D35" s="2"/>
      <c r="E35" s="2"/>
      <c r="F35" s="2"/>
      <c r="G35" s="19"/>
      <c r="H35" s="2"/>
      <c r="I35" s="2"/>
    </row>
    <row r="36" spans="1:9" ht="18" x14ac:dyDescent="0.35">
      <c r="A36" s="6" t="s">
        <v>24</v>
      </c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9" t="s">
        <v>22</v>
      </c>
      <c r="B37" s="11">
        <v>40500</v>
      </c>
      <c r="C37" s="11">
        <v>40500</v>
      </c>
      <c r="D37" s="11">
        <v>0</v>
      </c>
      <c r="E37" s="11">
        <f>SUM(C37+D37)</f>
        <v>40500</v>
      </c>
      <c r="F37" s="11">
        <f>SUM(B37-E37)</f>
        <v>0</v>
      </c>
      <c r="G37" s="23">
        <v>43000</v>
      </c>
      <c r="H37" s="11"/>
      <c r="I37" s="11"/>
    </row>
    <row r="38" spans="1:9" x14ac:dyDescent="0.3">
      <c r="A38" s="9" t="s">
        <v>40</v>
      </c>
      <c r="B38" s="11">
        <v>3000</v>
      </c>
      <c r="C38" s="11">
        <v>2250</v>
      </c>
      <c r="D38" s="11">
        <v>0</v>
      </c>
      <c r="E38" s="11">
        <f t="shared" ref="E38:E39" si="5">SUM(C38+D38)</f>
        <v>2250</v>
      </c>
      <c r="F38" s="11"/>
      <c r="G38" s="11"/>
      <c r="H38" s="11"/>
      <c r="I38" s="11"/>
    </row>
    <row r="39" spans="1:9" x14ac:dyDescent="0.3">
      <c r="A39" s="9" t="s">
        <v>10</v>
      </c>
      <c r="B39" s="11">
        <v>3000</v>
      </c>
      <c r="C39" s="11">
        <v>0</v>
      </c>
      <c r="D39" s="11">
        <v>0</v>
      </c>
      <c r="E39" s="11">
        <f t="shared" si="5"/>
        <v>0</v>
      </c>
      <c r="F39" s="11">
        <v>545.6</v>
      </c>
      <c r="G39" s="11">
        <v>3000</v>
      </c>
      <c r="H39" s="11"/>
      <c r="I39" s="11"/>
    </row>
    <row r="40" spans="1:9" x14ac:dyDescent="0.3">
      <c r="A40" s="9" t="s">
        <v>11</v>
      </c>
      <c r="B40" s="11">
        <v>350</v>
      </c>
      <c r="C40" s="11">
        <v>0</v>
      </c>
      <c r="D40" s="11">
        <v>300</v>
      </c>
      <c r="E40" s="11">
        <f t="shared" ref="E40" si="6">SUM(C40+D40)</f>
        <v>300</v>
      </c>
      <c r="F40" s="11">
        <v>34</v>
      </c>
      <c r="G40" s="11">
        <v>350</v>
      </c>
      <c r="H40" s="11"/>
      <c r="I40" s="11"/>
    </row>
    <row r="41" spans="1:9" ht="15.6" x14ac:dyDescent="0.3">
      <c r="A41" s="14" t="s">
        <v>9</v>
      </c>
      <c r="B41" s="18">
        <f>SUM(B37:B40)</f>
        <v>46850</v>
      </c>
      <c r="C41" s="18">
        <f t="shared" ref="C41:E41" si="7">SUM(C37:C40)</f>
        <v>42750</v>
      </c>
      <c r="D41" s="18">
        <f t="shared" si="7"/>
        <v>300</v>
      </c>
      <c r="E41" s="18">
        <f t="shared" si="7"/>
        <v>43050</v>
      </c>
      <c r="F41" s="18">
        <v>579.6</v>
      </c>
      <c r="G41" s="18">
        <f>SUM(G37:G40)</f>
        <v>46350</v>
      </c>
      <c r="H41" s="18"/>
      <c r="I41" s="18"/>
    </row>
    <row r="43" spans="1:9" x14ac:dyDescent="0.3">
      <c r="A43" s="3" t="s">
        <v>26</v>
      </c>
      <c r="B43" s="3">
        <v>716</v>
      </c>
      <c r="C43" s="3"/>
      <c r="D43" s="3"/>
      <c r="E43" s="3"/>
      <c r="F43" s="3"/>
      <c r="G43" s="3">
        <v>715</v>
      </c>
      <c r="H43" s="3"/>
      <c r="I43" s="3"/>
    </row>
    <row r="44" spans="1:9" x14ac:dyDescent="0.3">
      <c r="A44" s="3" t="s">
        <v>27</v>
      </c>
      <c r="B44" s="5">
        <f>B37/B43</f>
        <v>56.564245810055866</v>
      </c>
      <c r="C44" s="5"/>
      <c r="D44" s="5"/>
      <c r="E44" s="5"/>
      <c r="F44" s="3"/>
      <c r="G44" s="5">
        <f>G37/G43</f>
        <v>60.13986013986014</v>
      </c>
      <c r="H44" s="5"/>
      <c r="I44" s="5"/>
    </row>
    <row r="45" spans="1:9" x14ac:dyDescent="0.3">
      <c r="A45" s="3" t="s">
        <v>12</v>
      </c>
      <c r="B45" s="5">
        <f>B44/52</f>
        <v>1.0877739578856898</v>
      </c>
      <c r="C45" s="5"/>
      <c r="D45" s="5"/>
      <c r="E45" s="5"/>
      <c r="F45" s="5"/>
      <c r="G45" s="5">
        <f t="shared" ref="G45" si="8">G44/52</f>
        <v>1.1565357719203873</v>
      </c>
      <c r="H45" s="3"/>
      <c r="I45" s="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Setterfield</dc:creator>
  <cp:lastModifiedBy>Louise Goldsmith</cp:lastModifiedBy>
  <dcterms:created xsi:type="dcterms:W3CDTF">2023-10-12T19:07:36Z</dcterms:created>
  <dcterms:modified xsi:type="dcterms:W3CDTF">2026-04-01T12:01:31Z</dcterms:modified>
</cp:coreProperties>
</file>